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135" windowWidth="18855" windowHeight="7035"/>
  </bookViews>
  <sheets>
    <sheet name="Техническа спецификация_задание" sheetId="1" r:id="rId1"/>
  </sheets>
  <definedNames>
    <definedName name="_xlnm._FilterDatabase" localSheetId="0" hidden="1">'Техническа спецификация_задание'!$A$4:$O$32</definedName>
  </definedNames>
  <calcPr calcId="145621"/>
</workbook>
</file>

<file path=xl/calcChain.xml><?xml version="1.0" encoding="utf-8"?>
<calcChain xmlns="http://schemas.openxmlformats.org/spreadsheetml/2006/main">
  <c r="O19" i="1" l="1"/>
  <c r="O18" i="1"/>
  <c r="O17" i="1"/>
  <c r="M38" i="1" l="1"/>
  <c r="O32" i="1"/>
  <c r="M32" i="1"/>
  <c r="M31" i="1"/>
  <c r="O31" i="1" s="1"/>
  <c r="O30" i="1"/>
  <c r="M30" i="1"/>
  <c r="M29" i="1"/>
  <c r="O29" i="1" s="1"/>
  <c r="O28" i="1"/>
  <c r="M28" i="1"/>
  <c r="M27" i="1"/>
  <c r="O27" i="1" s="1"/>
  <c r="O26" i="1"/>
  <c r="M26" i="1"/>
  <c r="M25" i="1"/>
  <c r="O25" i="1" s="1"/>
  <c r="O24" i="1"/>
  <c r="M24" i="1"/>
  <c r="M23" i="1"/>
  <c r="O23" i="1" s="1"/>
  <c r="O22" i="1"/>
  <c r="M22" i="1"/>
  <c r="M21" i="1"/>
  <c r="O21" i="1" s="1"/>
  <c r="O20" i="1"/>
  <c r="M20" i="1"/>
  <c r="M19" i="1"/>
  <c r="M18" i="1"/>
  <c r="M17" i="1"/>
  <c r="O16" i="1"/>
  <c r="M16" i="1"/>
  <c r="M15" i="1"/>
  <c r="O15" i="1" s="1"/>
  <c r="O14" i="1"/>
  <c r="M14" i="1"/>
  <c r="M13" i="1"/>
  <c r="O13" i="1" s="1"/>
  <c r="O12" i="1"/>
  <c r="M12" i="1"/>
  <c r="M11" i="1"/>
  <c r="O11" i="1" s="1"/>
  <c r="O10" i="1"/>
  <c r="M10" i="1"/>
  <c r="M9" i="1"/>
  <c r="O9" i="1" s="1"/>
  <c r="O8" i="1"/>
  <c r="M8" i="1"/>
  <c r="M7" i="1"/>
  <c r="O7" i="1" s="1"/>
  <c r="O6" i="1"/>
  <c r="M6" i="1"/>
  <c r="M5" i="1"/>
  <c r="O5" i="1" s="1"/>
  <c r="O33" i="1" l="1"/>
</calcChain>
</file>

<file path=xl/sharedStrings.xml><?xml version="1.0" encoding="utf-8"?>
<sst xmlns="http://schemas.openxmlformats.org/spreadsheetml/2006/main" count="292" uniqueCount="94">
  <si>
    <t xml:space="preserve">Техническа спецификация </t>
  </si>
  <si>
    <t>към задание за откриване на процедура за възлагане на обществена поръчка с предмет:</t>
  </si>
  <si>
    <r>
      <t>„Провеждане на маркетингови проучвания“ по 8</t>
    </r>
    <r>
      <rPr>
        <b/>
        <sz val="14"/>
        <rFont val="Calibri"/>
        <family val="2"/>
        <charset val="204"/>
      </rPr>
      <t xml:space="preserve"> обособени позиции </t>
    </r>
    <r>
      <rPr>
        <b/>
        <sz val="14"/>
        <color rgb="FF000000"/>
        <rFont val="Calibri"/>
        <family val="2"/>
        <charset val="204"/>
      </rPr>
      <t>както следва:</t>
    </r>
  </si>
  <si>
    <t>Обособена позиция</t>
  </si>
  <si>
    <t>Наименование на проучването</t>
  </si>
  <si>
    <t>Тип проучване</t>
  </si>
  <si>
    <t>Целева група</t>
  </si>
  <si>
    <t>Обем на извадката N=?</t>
  </si>
  <si>
    <t>Метод на регистрация на данните</t>
  </si>
  <si>
    <t>Продължителност на интервю/дълбочинно интервю/фокус-група</t>
  </si>
  <si>
    <t>Генериране на извадка</t>
  </si>
  <si>
    <t>Инструментариум за провеждане на проучването</t>
  </si>
  <si>
    <t>Срок за изпълнение на проучването (работни дни)*</t>
  </si>
  <si>
    <t>Финални продукти</t>
  </si>
  <si>
    <t>Очакван брой проучвания за периода</t>
  </si>
  <si>
    <t xml:space="preserve">Прогнозна цена (лв.) без ДДС за едно проучване
(при максимален обем на извадка)
</t>
  </si>
  <si>
    <t>Единична цена на интервю
лв./без ДДС</t>
  </si>
  <si>
    <t>Прогнозна стойност за всички проучване за периода на рамковия договор (лв.) без ДДС</t>
  </si>
  <si>
    <t>Обособена позиция 1</t>
  </si>
  <si>
    <t>1.Употреба и нагласи</t>
  </si>
  <si>
    <t>Количествено</t>
  </si>
  <si>
    <t xml:space="preserve">Газифицирани и/или негазифицирани домакинства </t>
  </si>
  <si>
    <t>800-1100</t>
  </si>
  <si>
    <t>CAPI</t>
  </si>
  <si>
    <t>20-30 мин.</t>
  </si>
  <si>
    <t>Изготвя се от Възложителя</t>
  </si>
  <si>
    <t>Въпросникът се изготвя от възложителя и се съгласува с изпълнителя</t>
  </si>
  <si>
    <t xml:space="preserve">Изчистен SPSS файл с етикети на всички променливи и кодирани отговори, включително кодирани всички отворени въпроси.; Аналитичен доклад в PPT; Списък с всички посетени адреси; Списък с респонденти, които са дали съгласие данните им да бъдат предоставени на Възложителя, за обратна връзка. </t>
  </si>
  <si>
    <t>2.Употреба и нагласи</t>
  </si>
  <si>
    <t>Качествено</t>
  </si>
  <si>
    <t>Газифицирани и/или негазифицирани домакинства в София</t>
  </si>
  <si>
    <t>8-10 участника</t>
  </si>
  <si>
    <t>FG</t>
  </si>
  <si>
    <t>90 мин.</t>
  </si>
  <si>
    <t>Изпълнителят рекрутира участниците по критерии определени от Възложителя, до 4 групи на изследване</t>
  </si>
  <si>
    <t>Сценарият за фокус-групата се изготвя от изпълнителя и се одобрява от Възложителя</t>
  </si>
  <si>
    <t>Аудио и видео запис на фокус-групите; Аналитичен доклад в PPT;</t>
  </si>
  <si>
    <t>3.Употреба и нагласи</t>
  </si>
  <si>
    <t>Газифицирани и/или негазифицирани домакинства извън София</t>
  </si>
  <si>
    <t>Изпълнителят рекрутира участниците по критерии определени от Възложителя, до 6 групи на изследване</t>
  </si>
  <si>
    <t>Обособена позиция 2</t>
  </si>
  <si>
    <t>1.Удовлетвореност</t>
  </si>
  <si>
    <t>CATI</t>
  </si>
  <si>
    <t>10-20 мин.</t>
  </si>
  <si>
    <t xml:space="preserve">Изчистен файл с данни във формат sav. и xlsx. с етикети на всички променливи и кодирани отговори, включително кодирани всички отворени въпроси. Списък с въведен резултат от обаждането на всички прозвъняни телефони; Аудиозаписи на проведените интервюта; </t>
  </si>
  <si>
    <t>2.Удовлетвореност</t>
  </si>
  <si>
    <t>601-800</t>
  </si>
  <si>
    <t>3.Удовлетвореност</t>
  </si>
  <si>
    <t>300-600</t>
  </si>
  <si>
    <t>4.Удовлетвореност</t>
  </si>
  <si>
    <t>Газифицирани и/или негазифицирани фирми</t>
  </si>
  <si>
    <t>5-10 мин.</t>
  </si>
  <si>
    <t>Обособена позиция 3</t>
  </si>
  <si>
    <t>1.Оценка на рекламна кампания</t>
  </si>
  <si>
    <t>Обособена позиция 4</t>
  </si>
  <si>
    <t>1.Проучване на нагласите към газификация</t>
  </si>
  <si>
    <t>301-600</t>
  </si>
  <si>
    <t>2.Проучване на нагласите към газификация</t>
  </si>
  <si>
    <t>до 300</t>
  </si>
  <si>
    <t>до 6 мин.</t>
  </si>
  <si>
    <t>3.Проучване на нагласите към газификация</t>
  </si>
  <si>
    <t>Обособена позиция 5</t>
  </si>
  <si>
    <t>4.Проучване на нагласите към газификация</t>
  </si>
  <si>
    <t>5.Проучване на нагласите към газификация</t>
  </si>
  <si>
    <t>Изчистен файл с данни във формат sav. и xlsx. с етикети на всички променливи и кодирани отговори, включително кодирани всички отворени въпроси.; Опис на всички посетени фирми с име, адрес, тип обект и използван енергоизточик; Отчет на успеваемост – бр. посетени фирми/откази/причина</t>
  </si>
  <si>
    <t>6.Проучване на нагласите към газификация</t>
  </si>
  <si>
    <t>801-1100</t>
  </si>
  <si>
    <t>Обособена позиция 6</t>
  </si>
  <si>
    <t>Online</t>
  </si>
  <si>
    <t>301-800</t>
  </si>
  <si>
    <t>Обособена позиция 7</t>
  </si>
  <si>
    <t>10-30 бр.</t>
  </si>
  <si>
    <t>In-Depth</t>
  </si>
  <si>
    <t>40-60 мин.</t>
  </si>
  <si>
    <t>Изпълнителят рекрутира респондентите по критерии определени от Възложителя</t>
  </si>
  <si>
    <t>Аудио запис  на дълбочинните интервюта; Транскрипция на дълбочинните интервюта; Аналитичен доклад в PPT</t>
  </si>
  <si>
    <t>30-60 бр.</t>
  </si>
  <si>
    <t>Обособена позиция 8</t>
  </si>
  <si>
    <t>PAPI</t>
  </si>
  <si>
    <t xml:space="preserve">Изчистен SPSS файл с етикети на всички променливи и кодирани отговори, включително кодирани всички отворени въпроси.; Списък с всички посетени адреси; Списък с респонденти, които са дали съгласие данните им да бъдат предоставени на Възложителя, за обратна връзка. </t>
  </si>
  <si>
    <t xml:space="preserve">*Срокът за изпълнение на проучването е в работни дни. Той започва да тече от датата на подписване на заявката за изпълнение на проучването по съответната обособена позиция. </t>
  </si>
  <si>
    <t>Списък с лицензионните територии на Овергаз Мрежи АД:</t>
  </si>
  <si>
    <t>Регион</t>
  </si>
  <si>
    <t>Населено място</t>
  </si>
  <si>
    <t>Запад</t>
  </si>
  <si>
    <t>гр. Банско; гр. Кюстендил; гр. Мездра; гр. Монтана; гр. Петрич; гр. Разлог</t>
  </si>
  <si>
    <t>Изток</t>
  </si>
  <si>
    <t>гр. Бургас; гр. Варна; гр. Карнобат; гр. Нова Загора; гр. Нови Пазар; гр. Стара Загора; гр. Ямбол</t>
  </si>
  <si>
    <t>Север</t>
  </si>
  <si>
    <t>гр. Бяла; гр. Велико Търново; гр. Горна Оряховица; гр. Исперих; гр. Кубрат; гр. Левски; гр. Ловеч; гр. Лясковец; гр. Павликени; гр. Попово; гр. Разград; гр. Русе</t>
  </si>
  <si>
    <t>София</t>
  </si>
  <si>
    <t>гр. Банкя; гр. Божурище; гр. София</t>
  </si>
  <si>
    <t>Юг</t>
  </si>
  <si>
    <t>гр. Асеновград; гр. Пазарджик; гр. Пещера; гр. Първомай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</si>
</sst>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i/>
      <sz val="10"/>
      <color theme="1"/>
      <name val="Verdana"/>
      <family val="2"/>
      <charset val="204"/>
    </font>
    <font>
      <b/>
      <u/>
      <sz val="10"/>
      <color theme="1"/>
      <name val="Verdana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0" fillId="0" borderId="0" xfId="0" applyNumberForma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="120" zoomScaleNormal="12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B11" sqref="B11"/>
    </sheetView>
  </sheetViews>
  <sheetFormatPr defaultColWidth="9.140625" defaultRowHeight="15" x14ac:dyDescent="0.25"/>
  <cols>
    <col min="1" max="1" width="18.85546875" style="3" customWidth="1"/>
    <col min="2" max="2" width="31.85546875" style="3" customWidth="1"/>
    <col min="3" max="3" width="15.140625" style="3" customWidth="1"/>
    <col min="4" max="4" width="56.85546875" style="3" customWidth="1"/>
    <col min="5" max="5" width="18.28515625" style="3" customWidth="1"/>
    <col min="6" max="6" width="16.42578125" style="3" customWidth="1"/>
    <col min="7" max="7" width="16.7109375" style="3" customWidth="1"/>
    <col min="8" max="8" width="46.85546875" style="27" customWidth="1"/>
    <col min="9" max="9" width="61.42578125" style="3" customWidth="1"/>
    <col min="10" max="10" width="16.7109375" style="28" customWidth="1"/>
    <col min="11" max="11" width="86.7109375" style="27" customWidth="1"/>
    <col min="12" max="12" width="12.7109375" style="29" customWidth="1"/>
    <col min="13" max="13" width="25.7109375" style="1" customWidth="1"/>
    <col min="14" max="14" width="13.140625" style="1" customWidth="1"/>
    <col min="15" max="15" width="18.42578125" style="2" customWidth="1"/>
    <col min="16" max="16384" width="9.140625" style="3"/>
  </cols>
  <sheetData>
    <row r="1" spans="1:15" ht="23.25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5" ht="18.7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5" ht="21" customHeight="1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5" s="11" customFormat="1" ht="65.650000000000006" customHeight="1" x14ac:dyDescent="0.25">
      <c r="A4" s="4" t="s">
        <v>3</v>
      </c>
      <c r="B4" s="4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7" t="s">
        <v>14</v>
      </c>
      <c r="M4" s="8" t="s">
        <v>15</v>
      </c>
      <c r="N4" s="9" t="s">
        <v>16</v>
      </c>
      <c r="O4" s="10" t="s">
        <v>17</v>
      </c>
    </row>
    <row r="5" spans="1:15" s="19" customFormat="1" ht="51" x14ac:dyDescent="0.25">
      <c r="A5" s="38" t="s">
        <v>18</v>
      </c>
      <c r="B5" s="12" t="s">
        <v>19</v>
      </c>
      <c r="C5" s="13" t="s">
        <v>20</v>
      </c>
      <c r="D5" s="13" t="s">
        <v>21</v>
      </c>
      <c r="E5" s="13" t="s">
        <v>22</v>
      </c>
      <c r="F5" s="14" t="s">
        <v>23</v>
      </c>
      <c r="G5" s="13" t="s">
        <v>24</v>
      </c>
      <c r="H5" s="15" t="s">
        <v>25</v>
      </c>
      <c r="I5" s="13" t="s">
        <v>26</v>
      </c>
      <c r="J5" s="16">
        <v>20</v>
      </c>
      <c r="K5" s="15" t="s">
        <v>27</v>
      </c>
      <c r="L5" s="17">
        <v>4</v>
      </c>
      <c r="M5" s="16">
        <f>1100*N5</f>
        <v>9900</v>
      </c>
      <c r="N5" s="16">
        <v>9</v>
      </c>
      <c r="O5" s="18">
        <f t="shared" ref="O5:O32" si="0">M5*L5</f>
        <v>39600</v>
      </c>
    </row>
    <row r="6" spans="1:15" s="19" customFormat="1" ht="25.5" x14ac:dyDescent="0.25">
      <c r="A6" s="39"/>
      <c r="B6" s="12" t="s">
        <v>28</v>
      </c>
      <c r="C6" s="13" t="s">
        <v>29</v>
      </c>
      <c r="D6" s="13" t="s">
        <v>30</v>
      </c>
      <c r="E6" s="13" t="s">
        <v>31</v>
      </c>
      <c r="F6" s="14" t="s">
        <v>32</v>
      </c>
      <c r="G6" s="13" t="s">
        <v>33</v>
      </c>
      <c r="H6" s="15" t="s">
        <v>34</v>
      </c>
      <c r="I6" s="13" t="s">
        <v>35</v>
      </c>
      <c r="J6" s="16">
        <v>10</v>
      </c>
      <c r="K6" s="15" t="s">
        <v>36</v>
      </c>
      <c r="L6" s="17">
        <v>6</v>
      </c>
      <c r="M6" s="16">
        <f>4*N6</f>
        <v>4000</v>
      </c>
      <c r="N6" s="16">
        <v>1000</v>
      </c>
      <c r="O6" s="18">
        <f t="shared" si="0"/>
        <v>24000</v>
      </c>
    </row>
    <row r="7" spans="1:15" s="19" customFormat="1" ht="35.450000000000003" customHeight="1" x14ac:dyDescent="0.25">
      <c r="A7" s="40"/>
      <c r="B7" s="13" t="s">
        <v>37</v>
      </c>
      <c r="C7" s="13" t="s">
        <v>29</v>
      </c>
      <c r="D7" s="13" t="s">
        <v>38</v>
      </c>
      <c r="E7" s="13" t="s">
        <v>31</v>
      </c>
      <c r="F7" s="14" t="s">
        <v>32</v>
      </c>
      <c r="G7" s="13" t="s">
        <v>33</v>
      </c>
      <c r="H7" s="15" t="s">
        <v>39</v>
      </c>
      <c r="I7" s="13" t="s">
        <v>35</v>
      </c>
      <c r="J7" s="16">
        <v>12</v>
      </c>
      <c r="K7" s="15" t="s">
        <v>36</v>
      </c>
      <c r="L7" s="17">
        <v>6</v>
      </c>
      <c r="M7" s="16">
        <f>6*N7</f>
        <v>6600</v>
      </c>
      <c r="N7" s="16">
        <v>1100</v>
      </c>
      <c r="O7" s="18">
        <f t="shared" si="0"/>
        <v>39600</v>
      </c>
    </row>
    <row r="8" spans="1:15" s="19" customFormat="1" ht="38.25" x14ac:dyDescent="0.25">
      <c r="A8" s="38" t="s">
        <v>40</v>
      </c>
      <c r="B8" s="13" t="s">
        <v>41</v>
      </c>
      <c r="C8" s="13" t="s">
        <v>20</v>
      </c>
      <c r="D8" s="13" t="s">
        <v>21</v>
      </c>
      <c r="E8" s="13" t="s">
        <v>22</v>
      </c>
      <c r="F8" s="14" t="s">
        <v>42</v>
      </c>
      <c r="G8" s="13" t="s">
        <v>43</v>
      </c>
      <c r="H8" s="15" t="s">
        <v>25</v>
      </c>
      <c r="I8" s="13" t="s">
        <v>26</v>
      </c>
      <c r="J8" s="16">
        <v>15</v>
      </c>
      <c r="K8" s="15" t="s">
        <v>44</v>
      </c>
      <c r="L8" s="17">
        <v>3</v>
      </c>
      <c r="M8" s="16">
        <f>1100*N8</f>
        <v>4400</v>
      </c>
      <c r="N8" s="16">
        <v>4</v>
      </c>
      <c r="O8" s="18">
        <f t="shared" si="0"/>
        <v>13200</v>
      </c>
    </row>
    <row r="9" spans="1:15" s="19" customFormat="1" ht="38.25" x14ac:dyDescent="0.25">
      <c r="A9" s="39"/>
      <c r="B9" s="13" t="s">
        <v>45</v>
      </c>
      <c r="C9" s="13" t="s">
        <v>20</v>
      </c>
      <c r="D9" s="13" t="s">
        <v>21</v>
      </c>
      <c r="E9" s="13" t="s">
        <v>46</v>
      </c>
      <c r="F9" s="14" t="s">
        <v>42</v>
      </c>
      <c r="G9" s="13" t="s">
        <v>43</v>
      </c>
      <c r="H9" s="15" t="s">
        <v>25</v>
      </c>
      <c r="I9" s="13" t="s">
        <v>26</v>
      </c>
      <c r="J9" s="16">
        <v>15</v>
      </c>
      <c r="K9" s="15" t="s">
        <v>44</v>
      </c>
      <c r="L9" s="17">
        <v>6</v>
      </c>
      <c r="M9" s="16">
        <f>800*N9</f>
        <v>3200</v>
      </c>
      <c r="N9" s="16">
        <v>4</v>
      </c>
      <c r="O9" s="18">
        <f t="shared" si="0"/>
        <v>19200</v>
      </c>
    </row>
    <row r="10" spans="1:15" s="19" customFormat="1" ht="38.25" x14ac:dyDescent="0.25">
      <c r="A10" s="39"/>
      <c r="B10" s="13" t="s">
        <v>47</v>
      </c>
      <c r="C10" s="13" t="s">
        <v>20</v>
      </c>
      <c r="D10" s="13" t="s">
        <v>21</v>
      </c>
      <c r="E10" s="13" t="s">
        <v>48</v>
      </c>
      <c r="F10" s="14" t="s">
        <v>42</v>
      </c>
      <c r="G10" s="13" t="s">
        <v>43</v>
      </c>
      <c r="H10" s="15" t="s">
        <v>25</v>
      </c>
      <c r="I10" s="13" t="s">
        <v>26</v>
      </c>
      <c r="J10" s="16">
        <v>15</v>
      </c>
      <c r="K10" s="15" t="s">
        <v>44</v>
      </c>
      <c r="L10" s="17">
        <v>4</v>
      </c>
      <c r="M10" s="16">
        <f>600*N10</f>
        <v>2400</v>
      </c>
      <c r="N10" s="16">
        <v>4</v>
      </c>
      <c r="O10" s="18">
        <f t="shared" si="0"/>
        <v>9600</v>
      </c>
    </row>
    <row r="11" spans="1:15" s="19" customFormat="1" ht="38.25" x14ac:dyDescent="0.25">
      <c r="A11" s="40"/>
      <c r="B11" s="12" t="s">
        <v>49</v>
      </c>
      <c r="C11" s="12" t="s">
        <v>20</v>
      </c>
      <c r="D11" s="12" t="s">
        <v>50</v>
      </c>
      <c r="E11" s="12" t="s">
        <v>22</v>
      </c>
      <c r="F11" s="14" t="s">
        <v>42</v>
      </c>
      <c r="G11" s="13" t="s">
        <v>51</v>
      </c>
      <c r="H11" s="15" t="s">
        <v>25</v>
      </c>
      <c r="I11" s="13" t="s">
        <v>26</v>
      </c>
      <c r="J11" s="16">
        <v>20</v>
      </c>
      <c r="K11" s="15" t="s">
        <v>44</v>
      </c>
      <c r="L11" s="17">
        <v>3</v>
      </c>
      <c r="M11" s="16">
        <f>1100*N11</f>
        <v>4400</v>
      </c>
      <c r="N11" s="16">
        <v>4</v>
      </c>
      <c r="O11" s="18">
        <f t="shared" si="0"/>
        <v>13200</v>
      </c>
    </row>
    <row r="12" spans="1:15" s="19" customFormat="1" ht="51" x14ac:dyDescent="0.25">
      <c r="A12" s="20" t="s">
        <v>52</v>
      </c>
      <c r="B12" s="12" t="s">
        <v>53</v>
      </c>
      <c r="C12" s="12" t="s">
        <v>20</v>
      </c>
      <c r="D12" s="12" t="s">
        <v>21</v>
      </c>
      <c r="E12" s="12" t="s">
        <v>22</v>
      </c>
      <c r="F12" s="14" t="s">
        <v>23</v>
      </c>
      <c r="G12" s="13" t="s">
        <v>43</v>
      </c>
      <c r="H12" s="15" t="s">
        <v>25</v>
      </c>
      <c r="I12" s="13" t="s">
        <v>26</v>
      </c>
      <c r="J12" s="16">
        <v>20</v>
      </c>
      <c r="K12" s="15" t="s">
        <v>27</v>
      </c>
      <c r="L12" s="17">
        <v>8</v>
      </c>
      <c r="M12" s="16">
        <f>1100*N12</f>
        <v>8800</v>
      </c>
      <c r="N12" s="16">
        <v>8</v>
      </c>
      <c r="O12" s="18">
        <f t="shared" si="0"/>
        <v>70400</v>
      </c>
    </row>
    <row r="13" spans="1:15" s="19" customFormat="1" ht="38.25" x14ac:dyDescent="0.25">
      <c r="A13" s="38" t="s">
        <v>54</v>
      </c>
      <c r="B13" s="12" t="s">
        <v>55</v>
      </c>
      <c r="C13" s="12" t="s">
        <v>20</v>
      </c>
      <c r="D13" s="12" t="s">
        <v>21</v>
      </c>
      <c r="E13" s="12" t="s">
        <v>56</v>
      </c>
      <c r="F13" s="14" t="s">
        <v>42</v>
      </c>
      <c r="G13" s="13" t="s">
        <v>51</v>
      </c>
      <c r="H13" s="15" t="s">
        <v>25</v>
      </c>
      <c r="I13" s="13" t="s">
        <v>26</v>
      </c>
      <c r="J13" s="16">
        <v>10</v>
      </c>
      <c r="K13" s="15" t="s">
        <v>44</v>
      </c>
      <c r="L13" s="17">
        <v>6</v>
      </c>
      <c r="M13" s="16">
        <f>600*N13</f>
        <v>2400</v>
      </c>
      <c r="N13" s="16">
        <v>4</v>
      </c>
      <c r="O13" s="18">
        <f t="shared" si="0"/>
        <v>14400</v>
      </c>
    </row>
    <row r="14" spans="1:15" s="19" customFormat="1" ht="38.25" x14ac:dyDescent="0.25">
      <c r="A14" s="39"/>
      <c r="B14" s="12" t="s">
        <v>57</v>
      </c>
      <c r="C14" s="21" t="s">
        <v>20</v>
      </c>
      <c r="D14" s="21" t="s">
        <v>50</v>
      </c>
      <c r="E14" s="21" t="s">
        <v>58</v>
      </c>
      <c r="F14" s="22" t="s">
        <v>42</v>
      </c>
      <c r="G14" s="23" t="s">
        <v>59</v>
      </c>
      <c r="H14" s="24" t="s">
        <v>25</v>
      </c>
      <c r="I14" s="23" t="s">
        <v>26</v>
      </c>
      <c r="J14" s="25">
        <v>10</v>
      </c>
      <c r="K14" s="24" t="s">
        <v>44</v>
      </c>
      <c r="L14" s="26">
        <v>6</v>
      </c>
      <c r="M14" s="25">
        <f>300*N14</f>
        <v>1500</v>
      </c>
      <c r="N14" s="16">
        <v>5</v>
      </c>
      <c r="O14" s="18">
        <f t="shared" si="0"/>
        <v>9000</v>
      </c>
    </row>
    <row r="15" spans="1:15" s="19" customFormat="1" ht="38.25" x14ac:dyDescent="0.25">
      <c r="A15" s="39"/>
      <c r="B15" s="12" t="s">
        <v>60</v>
      </c>
      <c r="C15" s="12" t="s">
        <v>20</v>
      </c>
      <c r="D15" s="12" t="s">
        <v>50</v>
      </c>
      <c r="E15" s="12" t="s">
        <v>56</v>
      </c>
      <c r="F15" s="14" t="s">
        <v>42</v>
      </c>
      <c r="G15" s="13" t="s">
        <v>51</v>
      </c>
      <c r="H15" s="15" t="s">
        <v>25</v>
      </c>
      <c r="I15" s="13" t="s">
        <v>26</v>
      </c>
      <c r="J15" s="16">
        <v>15</v>
      </c>
      <c r="K15" s="15" t="s">
        <v>44</v>
      </c>
      <c r="L15" s="17">
        <v>6</v>
      </c>
      <c r="M15" s="16">
        <f>600*N15</f>
        <v>3000</v>
      </c>
      <c r="N15" s="16">
        <v>5</v>
      </c>
      <c r="O15" s="18">
        <f t="shared" si="0"/>
        <v>18000</v>
      </c>
    </row>
    <row r="16" spans="1:15" s="19" customFormat="1" ht="51" x14ac:dyDescent="0.25">
      <c r="A16" s="38" t="s">
        <v>61</v>
      </c>
      <c r="B16" s="12" t="s">
        <v>55</v>
      </c>
      <c r="C16" s="12" t="s">
        <v>20</v>
      </c>
      <c r="D16" s="12" t="s">
        <v>21</v>
      </c>
      <c r="E16" s="12" t="s">
        <v>48</v>
      </c>
      <c r="F16" s="14" t="s">
        <v>23</v>
      </c>
      <c r="G16" s="13" t="s">
        <v>51</v>
      </c>
      <c r="H16" s="15" t="s">
        <v>25</v>
      </c>
      <c r="I16" s="13" t="s">
        <v>26</v>
      </c>
      <c r="J16" s="16">
        <v>10</v>
      </c>
      <c r="K16" s="15" t="s">
        <v>27</v>
      </c>
      <c r="L16" s="17">
        <v>8</v>
      </c>
      <c r="M16" s="16">
        <f>600*N16</f>
        <v>3600</v>
      </c>
      <c r="N16" s="16">
        <v>6</v>
      </c>
      <c r="O16" s="18">
        <f t="shared" si="0"/>
        <v>28800</v>
      </c>
    </row>
    <row r="17" spans="1:15" s="19" customFormat="1" ht="51" x14ac:dyDescent="0.25">
      <c r="A17" s="39"/>
      <c r="B17" s="12" t="s">
        <v>57</v>
      </c>
      <c r="C17" s="12" t="s">
        <v>20</v>
      </c>
      <c r="D17" s="12" t="s">
        <v>21</v>
      </c>
      <c r="E17" s="12" t="s">
        <v>48</v>
      </c>
      <c r="F17" s="14" t="s">
        <v>23</v>
      </c>
      <c r="G17" s="13" t="s">
        <v>43</v>
      </c>
      <c r="H17" s="15" t="s">
        <v>25</v>
      </c>
      <c r="I17" s="13" t="s">
        <v>26</v>
      </c>
      <c r="J17" s="16">
        <v>10</v>
      </c>
      <c r="K17" s="15" t="s">
        <v>27</v>
      </c>
      <c r="L17" s="17">
        <v>4</v>
      </c>
      <c r="M17" s="16">
        <f>600*N17</f>
        <v>4500</v>
      </c>
      <c r="N17" s="16">
        <v>7.5</v>
      </c>
      <c r="O17" s="18">
        <f>M17*L17</f>
        <v>18000</v>
      </c>
    </row>
    <row r="18" spans="1:15" s="19" customFormat="1" ht="51" x14ac:dyDescent="0.25">
      <c r="A18" s="39"/>
      <c r="B18" s="12" t="s">
        <v>60</v>
      </c>
      <c r="C18" s="12" t="s">
        <v>20</v>
      </c>
      <c r="D18" s="12" t="s">
        <v>21</v>
      </c>
      <c r="E18" s="12" t="s">
        <v>46</v>
      </c>
      <c r="F18" s="14" t="s">
        <v>23</v>
      </c>
      <c r="G18" s="13" t="s">
        <v>51</v>
      </c>
      <c r="H18" s="15" t="s">
        <v>25</v>
      </c>
      <c r="I18" s="13" t="s">
        <v>26</v>
      </c>
      <c r="J18" s="16">
        <v>20</v>
      </c>
      <c r="K18" s="15" t="s">
        <v>27</v>
      </c>
      <c r="L18" s="17">
        <v>4</v>
      </c>
      <c r="M18" s="16">
        <f>800*N18</f>
        <v>4800</v>
      </c>
      <c r="N18" s="16">
        <v>6</v>
      </c>
      <c r="O18" s="18">
        <f>M18*L18</f>
        <v>19200</v>
      </c>
    </row>
    <row r="19" spans="1:15" s="19" customFormat="1" ht="51" x14ac:dyDescent="0.25">
      <c r="A19" s="39"/>
      <c r="B19" s="12" t="s">
        <v>62</v>
      </c>
      <c r="C19" s="12" t="s">
        <v>20</v>
      </c>
      <c r="D19" s="12" t="s">
        <v>21</v>
      </c>
      <c r="E19" s="12" t="s">
        <v>46</v>
      </c>
      <c r="F19" s="14" t="s">
        <v>23</v>
      </c>
      <c r="G19" s="13" t="s">
        <v>43</v>
      </c>
      <c r="H19" s="15" t="s">
        <v>25</v>
      </c>
      <c r="I19" s="13" t="s">
        <v>26</v>
      </c>
      <c r="J19" s="16">
        <v>20</v>
      </c>
      <c r="K19" s="15" t="s">
        <v>27</v>
      </c>
      <c r="L19" s="17">
        <v>4</v>
      </c>
      <c r="M19" s="16">
        <f>800*N19</f>
        <v>6000</v>
      </c>
      <c r="N19" s="16">
        <v>7.5</v>
      </c>
      <c r="O19" s="18">
        <f>M19*L19</f>
        <v>24000</v>
      </c>
    </row>
    <row r="20" spans="1:15" s="19" customFormat="1" ht="38.25" x14ac:dyDescent="0.25">
      <c r="A20" s="39"/>
      <c r="B20" s="12" t="s">
        <v>63</v>
      </c>
      <c r="C20" s="12" t="s">
        <v>20</v>
      </c>
      <c r="D20" s="12" t="s">
        <v>50</v>
      </c>
      <c r="E20" s="12" t="s">
        <v>46</v>
      </c>
      <c r="F20" s="14" t="s">
        <v>23</v>
      </c>
      <c r="G20" s="13" t="s">
        <v>43</v>
      </c>
      <c r="H20" s="15" t="s">
        <v>25</v>
      </c>
      <c r="I20" s="13" t="s">
        <v>26</v>
      </c>
      <c r="J20" s="16">
        <v>20</v>
      </c>
      <c r="K20" s="15" t="s">
        <v>64</v>
      </c>
      <c r="L20" s="17">
        <v>4</v>
      </c>
      <c r="M20" s="16">
        <f>800*N20</f>
        <v>12000</v>
      </c>
      <c r="N20" s="16">
        <v>15</v>
      </c>
      <c r="O20" s="18">
        <f t="shared" si="0"/>
        <v>48000</v>
      </c>
    </row>
    <row r="21" spans="1:15" s="19" customFormat="1" ht="38.25" x14ac:dyDescent="0.25">
      <c r="A21" s="40"/>
      <c r="B21" s="12" t="s">
        <v>65</v>
      </c>
      <c r="C21" s="12" t="s">
        <v>20</v>
      </c>
      <c r="D21" s="12" t="s">
        <v>50</v>
      </c>
      <c r="E21" s="12" t="s">
        <v>66</v>
      </c>
      <c r="F21" s="14" t="s">
        <v>23</v>
      </c>
      <c r="G21" s="13" t="s">
        <v>43</v>
      </c>
      <c r="H21" s="15" t="s">
        <v>25</v>
      </c>
      <c r="I21" s="13" t="s">
        <v>26</v>
      </c>
      <c r="J21" s="16">
        <v>30</v>
      </c>
      <c r="K21" s="15" t="s">
        <v>64</v>
      </c>
      <c r="L21" s="17">
        <v>4</v>
      </c>
      <c r="M21" s="16">
        <f>1100*N21</f>
        <v>16500</v>
      </c>
      <c r="N21" s="16">
        <v>15</v>
      </c>
      <c r="O21" s="18">
        <f t="shared" si="0"/>
        <v>66000</v>
      </c>
    </row>
    <row r="22" spans="1:15" s="19" customFormat="1" ht="51" x14ac:dyDescent="0.25">
      <c r="A22" s="38" t="s">
        <v>67</v>
      </c>
      <c r="B22" s="12" t="s">
        <v>55</v>
      </c>
      <c r="C22" s="12" t="s">
        <v>20</v>
      </c>
      <c r="D22" s="12" t="s">
        <v>21</v>
      </c>
      <c r="E22" s="12" t="s">
        <v>56</v>
      </c>
      <c r="F22" s="14" t="s">
        <v>68</v>
      </c>
      <c r="G22" s="13" t="s">
        <v>51</v>
      </c>
      <c r="H22" s="15" t="s">
        <v>25</v>
      </c>
      <c r="I22" s="13" t="s">
        <v>26</v>
      </c>
      <c r="J22" s="16">
        <v>5</v>
      </c>
      <c r="K22" s="15" t="s">
        <v>27</v>
      </c>
      <c r="L22" s="17">
        <v>6</v>
      </c>
      <c r="M22" s="16">
        <f>600*N22</f>
        <v>3000</v>
      </c>
      <c r="N22" s="16">
        <v>5</v>
      </c>
      <c r="O22" s="18">
        <f t="shared" si="0"/>
        <v>18000</v>
      </c>
    </row>
    <row r="23" spans="1:15" s="19" customFormat="1" ht="51" x14ac:dyDescent="0.25">
      <c r="A23" s="39"/>
      <c r="B23" s="12" t="s">
        <v>57</v>
      </c>
      <c r="C23" s="12" t="s">
        <v>20</v>
      </c>
      <c r="D23" s="12" t="s">
        <v>21</v>
      </c>
      <c r="E23" s="12" t="s">
        <v>46</v>
      </c>
      <c r="F23" s="14" t="s">
        <v>68</v>
      </c>
      <c r="G23" s="13" t="s">
        <v>43</v>
      </c>
      <c r="H23" s="15" t="s">
        <v>25</v>
      </c>
      <c r="I23" s="13" t="s">
        <v>26</v>
      </c>
      <c r="J23" s="16">
        <v>7</v>
      </c>
      <c r="K23" s="15" t="s">
        <v>27</v>
      </c>
      <c r="L23" s="17">
        <v>6</v>
      </c>
      <c r="M23" s="16">
        <f>800*N23</f>
        <v>4800</v>
      </c>
      <c r="N23" s="16">
        <v>6</v>
      </c>
      <c r="O23" s="18">
        <f t="shared" si="0"/>
        <v>28800</v>
      </c>
    </row>
    <row r="24" spans="1:15" s="19" customFormat="1" ht="51" x14ac:dyDescent="0.25">
      <c r="A24" s="39"/>
      <c r="B24" s="12" t="s">
        <v>60</v>
      </c>
      <c r="C24" s="12" t="s">
        <v>20</v>
      </c>
      <c r="D24" s="12" t="s">
        <v>21</v>
      </c>
      <c r="E24" s="12" t="s">
        <v>66</v>
      </c>
      <c r="F24" s="14" t="s">
        <v>68</v>
      </c>
      <c r="G24" s="13" t="s">
        <v>43</v>
      </c>
      <c r="H24" s="15" t="s">
        <v>25</v>
      </c>
      <c r="I24" s="13" t="s">
        <v>26</v>
      </c>
      <c r="J24" s="16">
        <v>10</v>
      </c>
      <c r="K24" s="15" t="s">
        <v>27</v>
      </c>
      <c r="L24" s="17">
        <v>6</v>
      </c>
      <c r="M24" s="16">
        <f>1100*N24</f>
        <v>6600</v>
      </c>
      <c r="N24" s="16">
        <v>6</v>
      </c>
      <c r="O24" s="18">
        <f t="shared" si="0"/>
        <v>39600</v>
      </c>
    </row>
    <row r="25" spans="1:15" s="19" customFormat="1" ht="51" x14ac:dyDescent="0.25">
      <c r="A25" s="39"/>
      <c r="B25" s="12" t="s">
        <v>62</v>
      </c>
      <c r="C25" s="12" t="s">
        <v>20</v>
      </c>
      <c r="D25" s="12" t="s">
        <v>50</v>
      </c>
      <c r="E25" s="12" t="s">
        <v>58</v>
      </c>
      <c r="F25" s="14" t="s">
        <v>68</v>
      </c>
      <c r="G25" s="13" t="s">
        <v>51</v>
      </c>
      <c r="H25" s="15" t="s">
        <v>25</v>
      </c>
      <c r="I25" s="13" t="s">
        <v>26</v>
      </c>
      <c r="J25" s="16">
        <v>5</v>
      </c>
      <c r="K25" s="15" t="s">
        <v>27</v>
      </c>
      <c r="L25" s="17">
        <v>6</v>
      </c>
      <c r="M25" s="16">
        <f>300*N25</f>
        <v>1500</v>
      </c>
      <c r="N25" s="16">
        <v>5</v>
      </c>
      <c r="O25" s="18">
        <f t="shared" si="0"/>
        <v>9000</v>
      </c>
    </row>
    <row r="26" spans="1:15" s="19" customFormat="1" ht="51" x14ac:dyDescent="0.25">
      <c r="A26" s="39"/>
      <c r="B26" s="12" t="s">
        <v>63</v>
      </c>
      <c r="C26" s="12" t="s">
        <v>20</v>
      </c>
      <c r="D26" s="12" t="s">
        <v>50</v>
      </c>
      <c r="E26" s="12" t="s">
        <v>69</v>
      </c>
      <c r="F26" s="14" t="s">
        <v>68</v>
      </c>
      <c r="G26" s="13" t="s">
        <v>51</v>
      </c>
      <c r="H26" s="15" t="s">
        <v>25</v>
      </c>
      <c r="I26" s="13" t="s">
        <v>26</v>
      </c>
      <c r="J26" s="16">
        <v>13</v>
      </c>
      <c r="K26" s="15" t="s">
        <v>27</v>
      </c>
      <c r="L26" s="17">
        <v>6</v>
      </c>
      <c r="M26" s="16">
        <f>800*N26</f>
        <v>4000</v>
      </c>
      <c r="N26" s="16">
        <v>5</v>
      </c>
      <c r="O26" s="18">
        <f t="shared" si="0"/>
        <v>24000</v>
      </c>
    </row>
    <row r="27" spans="1:15" s="19" customFormat="1" ht="25.5" x14ac:dyDescent="0.25">
      <c r="A27" s="41" t="s">
        <v>70</v>
      </c>
      <c r="B27" s="12" t="s">
        <v>55</v>
      </c>
      <c r="C27" s="12" t="s">
        <v>29</v>
      </c>
      <c r="D27" s="12" t="s">
        <v>21</v>
      </c>
      <c r="E27" s="12" t="s">
        <v>71</v>
      </c>
      <c r="F27" s="14" t="s">
        <v>72</v>
      </c>
      <c r="G27" s="13" t="s">
        <v>73</v>
      </c>
      <c r="H27" s="15" t="s">
        <v>74</v>
      </c>
      <c r="I27" s="13" t="s">
        <v>26</v>
      </c>
      <c r="J27" s="16">
        <v>10</v>
      </c>
      <c r="K27" s="15" t="s">
        <v>75</v>
      </c>
      <c r="L27" s="17">
        <v>4</v>
      </c>
      <c r="M27" s="16">
        <f>30*N27</f>
        <v>1800</v>
      </c>
      <c r="N27" s="16">
        <v>60</v>
      </c>
      <c r="O27" s="18">
        <f t="shared" si="0"/>
        <v>7200</v>
      </c>
    </row>
    <row r="28" spans="1:15" s="19" customFormat="1" ht="25.5" x14ac:dyDescent="0.25">
      <c r="A28" s="41"/>
      <c r="B28" s="12" t="s">
        <v>57</v>
      </c>
      <c r="C28" s="12" t="s">
        <v>29</v>
      </c>
      <c r="D28" s="12" t="s">
        <v>21</v>
      </c>
      <c r="E28" s="12" t="s">
        <v>76</v>
      </c>
      <c r="F28" s="14" t="s">
        <v>72</v>
      </c>
      <c r="G28" s="13" t="s">
        <v>73</v>
      </c>
      <c r="H28" s="15" t="s">
        <v>74</v>
      </c>
      <c r="I28" s="13" t="s">
        <v>26</v>
      </c>
      <c r="J28" s="16">
        <v>15</v>
      </c>
      <c r="K28" s="15" t="s">
        <v>75</v>
      </c>
      <c r="L28" s="17">
        <v>4</v>
      </c>
      <c r="M28" s="16">
        <f>60*N28</f>
        <v>3600</v>
      </c>
      <c r="N28" s="16">
        <v>60</v>
      </c>
      <c r="O28" s="18">
        <f t="shared" si="0"/>
        <v>14400</v>
      </c>
    </row>
    <row r="29" spans="1:15" s="19" customFormat="1" ht="25.5" x14ac:dyDescent="0.25">
      <c r="A29" s="41"/>
      <c r="B29" s="12" t="s">
        <v>60</v>
      </c>
      <c r="C29" s="21" t="s">
        <v>29</v>
      </c>
      <c r="D29" s="21" t="s">
        <v>50</v>
      </c>
      <c r="E29" s="21" t="s">
        <v>71</v>
      </c>
      <c r="F29" s="22" t="s">
        <v>72</v>
      </c>
      <c r="G29" s="23" t="s">
        <v>73</v>
      </c>
      <c r="H29" s="24" t="s">
        <v>74</v>
      </c>
      <c r="I29" s="23" t="s">
        <v>26</v>
      </c>
      <c r="J29" s="25">
        <v>15</v>
      </c>
      <c r="K29" s="24" t="s">
        <v>75</v>
      </c>
      <c r="L29" s="26">
        <v>6</v>
      </c>
      <c r="M29" s="16">
        <f>30*N29</f>
        <v>1800</v>
      </c>
      <c r="N29" s="25">
        <v>60</v>
      </c>
      <c r="O29" s="18">
        <f t="shared" si="0"/>
        <v>10800</v>
      </c>
    </row>
    <row r="30" spans="1:15" s="19" customFormat="1" ht="38.25" x14ac:dyDescent="0.25">
      <c r="A30" s="38" t="s">
        <v>77</v>
      </c>
      <c r="B30" s="12" t="s">
        <v>55</v>
      </c>
      <c r="C30" s="12" t="s">
        <v>20</v>
      </c>
      <c r="D30" s="12" t="s">
        <v>21</v>
      </c>
      <c r="E30" s="12" t="s">
        <v>58</v>
      </c>
      <c r="F30" s="14" t="s">
        <v>78</v>
      </c>
      <c r="G30" s="13" t="s">
        <v>51</v>
      </c>
      <c r="H30" s="15" t="s">
        <v>25</v>
      </c>
      <c r="I30" s="13" t="s">
        <v>26</v>
      </c>
      <c r="J30" s="16">
        <v>10</v>
      </c>
      <c r="K30" s="15" t="s">
        <v>79</v>
      </c>
      <c r="L30" s="17">
        <v>8</v>
      </c>
      <c r="M30" s="16">
        <f>300*N30</f>
        <v>1800</v>
      </c>
      <c r="N30" s="16">
        <v>6</v>
      </c>
      <c r="O30" s="18">
        <f t="shared" si="0"/>
        <v>14400</v>
      </c>
    </row>
    <row r="31" spans="1:15" s="19" customFormat="1" ht="38.25" x14ac:dyDescent="0.25">
      <c r="A31" s="39"/>
      <c r="B31" s="12" t="s">
        <v>57</v>
      </c>
      <c r="C31" s="12" t="s">
        <v>20</v>
      </c>
      <c r="D31" s="12" t="s">
        <v>21</v>
      </c>
      <c r="E31" s="12" t="s">
        <v>56</v>
      </c>
      <c r="F31" s="14" t="s">
        <v>78</v>
      </c>
      <c r="G31" s="13" t="s">
        <v>51</v>
      </c>
      <c r="H31" s="15" t="s">
        <v>25</v>
      </c>
      <c r="I31" s="13" t="s">
        <v>26</v>
      </c>
      <c r="J31" s="16">
        <v>15</v>
      </c>
      <c r="K31" s="15" t="s">
        <v>79</v>
      </c>
      <c r="L31" s="17">
        <v>8</v>
      </c>
      <c r="M31" s="16">
        <f>600*N31</f>
        <v>3600</v>
      </c>
      <c r="N31" s="16">
        <v>6</v>
      </c>
      <c r="O31" s="18">
        <f t="shared" si="0"/>
        <v>28800</v>
      </c>
    </row>
    <row r="32" spans="1:15" s="19" customFormat="1" ht="38.25" x14ac:dyDescent="0.25">
      <c r="A32" s="40"/>
      <c r="B32" s="12" t="s">
        <v>60</v>
      </c>
      <c r="C32" s="12" t="s">
        <v>20</v>
      </c>
      <c r="D32" s="12" t="s">
        <v>50</v>
      </c>
      <c r="E32" s="12" t="s">
        <v>58</v>
      </c>
      <c r="F32" s="14" t="s">
        <v>78</v>
      </c>
      <c r="G32" s="13" t="s">
        <v>51</v>
      </c>
      <c r="H32" s="15" t="s">
        <v>25</v>
      </c>
      <c r="I32" s="13" t="s">
        <v>26</v>
      </c>
      <c r="J32" s="16">
        <v>15</v>
      </c>
      <c r="K32" s="15" t="s">
        <v>64</v>
      </c>
      <c r="L32" s="17">
        <v>6</v>
      </c>
      <c r="M32" s="16">
        <f>300*N32</f>
        <v>4500</v>
      </c>
      <c r="N32" s="16">
        <v>15</v>
      </c>
      <c r="O32" s="18">
        <f t="shared" si="0"/>
        <v>27000</v>
      </c>
    </row>
    <row r="33" spans="1:15" x14ac:dyDescent="0.25">
      <c r="O33" s="2">
        <f>SUM(O5:O32)</f>
        <v>696200</v>
      </c>
    </row>
    <row r="34" spans="1:15" s="31" customFormat="1" x14ac:dyDescent="0.25">
      <c r="A34" s="30" t="s">
        <v>80</v>
      </c>
      <c r="B34" s="3"/>
      <c r="C34" s="3"/>
      <c r="D34" s="3"/>
      <c r="E34" s="3"/>
      <c r="F34" s="3"/>
      <c r="G34" s="3"/>
      <c r="H34" s="27"/>
      <c r="I34" s="3"/>
      <c r="J34" s="28"/>
      <c r="K34" s="27"/>
      <c r="L34" s="29"/>
      <c r="M34" s="1"/>
      <c r="N34" s="1"/>
      <c r="O34" s="2"/>
    </row>
    <row r="36" spans="1:15" s="31" customFormat="1" x14ac:dyDescent="0.25">
      <c r="A36" s="32" t="s">
        <v>81</v>
      </c>
      <c r="B36" s="3"/>
      <c r="C36" s="3"/>
      <c r="D36" s="3"/>
      <c r="E36" s="3"/>
      <c r="F36" s="3"/>
      <c r="G36" s="3"/>
      <c r="H36" s="27"/>
      <c r="I36" s="3"/>
      <c r="J36" s="28"/>
      <c r="K36" s="27"/>
      <c r="L36" s="29"/>
      <c r="M36" s="1"/>
      <c r="N36" s="1"/>
      <c r="O36" s="2"/>
    </row>
    <row r="37" spans="1:15" s="31" customFormat="1" x14ac:dyDescent="0.25">
      <c r="A37" s="33" t="s">
        <v>82</v>
      </c>
      <c r="B37" s="42" t="s">
        <v>83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1"/>
      <c r="N37" s="1"/>
      <c r="O37" s="2"/>
    </row>
    <row r="38" spans="1:15" s="31" customFormat="1" x14ac:dyDescent="0.25">
      <c r="A38" s="34" t="s">
        <v>84</v>
      </c>
      <c r="B38" s="37" t="s">
        <v>85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5">
        <f>100*10</f>
        <v>1000</v>
      </c>
      <c r="N38" s="1"/>
      <c r="O38" s="2"/>
    </row>
    <row r="39" spans="1:15" s="31" customFormat="1" x14ac:dyDescent="0.25">
      <c r="A39" s="36" t="s">
        <v>86</v>
      </c>
      <c r="B39" s="37" t="s">
        <v>87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1"/>
      <c r="N39" s="1"/>
      <c r="O39" s="2"/>
    </row>
    <row r="40" spans="1:15" s="31" customFormat="1" x14ac:dyDescent="0.25">
      <c r="A40" s="36" t="s">
        <v>88</v>
      </c>
      <c r="B40" s="37" t="s">
        <v>89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1"/>
      <c r="N40" s="1"/>
      <c r="O40" s="2"/>
    </row>
    <row r="41" spans="1:15" s="31" customFormat="1" x14ac:dyDescent="0.25">
      <c r="A41" s="36" t="s">
        <v>90</v>
      </c>
      <c r="B41" s="37" t="s">
        <v>91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1"/>
      <c r="N41" s="1"/>
      <c r="O41" s="2"/>
    </row>
    <row r="42" spans="1:15" s="31" customFormat="1" x14ac:dyDescent="0.25">
      <c r="A42" s="36" t="s">
        <v>92</v>
      </c>
      <c r="B42" s="37" t="s">
        <v>93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1"/>
      <c r="N42" s="1"/>
      <c r="O42" s="2"/>
    </row>
  </sheetData>
  <autoFilter ref="A4:O32"/>
  <mergeCells count="16">
    <mergeCell ref="A13:A15"/>
    <mergeCell ref="A1:L1"/>
    <mergeCell ref="A2:L2"/>
    <mergeCell ref="A3:L3"/>
    <mergeCell ref="A5:A7"/>
    <mergeCell ref="A8:A11"/>
    <mergeCell ref="B39:L39"/>
    <mergeCell ref="B40:L40"/>
    <mergeCell ref="B41:L41"/>
    <mergeCell ref="B42:L42"/>
    <mergeCell ref="A16:A21"/>
    <mergeCell ref="A22:A26"/>
    <mergeCell ref="A27:A29"/>
    <mergeCell ref="A30:A32"/>
    <mergeCell ref="B37:L37"/>
    <mergeCell ref="B38:L3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Техническа спецификация_задание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</cp:lastModifiedBy>
  <dcterms:created xsi:type="dcterms:W3CDTF">2019-05-29T11:25:35Z</dcterms:created>
  <dcterms:modified xsi:type="dcterms:W3CDTF">2019-06-24T16:34:56Z</dcterms:modified>
</cp:coreProperties>
</file>